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2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<sst xmlns="http://schemas.openxmlformats.org/spreadsheetml/2006/main" count="86" uniqueCount="56">
  <si>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PREFEITURA MUNICIPAL DE SÃO SEBASTIÃO DO PARAISO</t>
  </si>
  <si>
    <t>SECRETARIA MUNICIPAL DE PLANEJAMENTO E GESTÃO</t>
  </si>
  <si>
    <t>EDITAL DE LANÇAMENTO DE CONTRIBUIÇÃO DE MELHORIA 001/11</t>
  </si>
  <si>
    <t>ANEXO II</t>
  </si>
  <si>
    <t>RELAÇÃO DOS PROPRIETÁRIOS NÃO ADERENTES DO BAIRRO Vila Helena – 1º parte</t>
  </si>
  <si>
    <t xml:space="preserve">VALOR m2 ANTES DA OBRA </t>
  </si>
  <si>
    <t>CUSTO DA OBRA</t>
  </si>
  <si>
    <t xml:space="preserve">VALOR m2 APÓS A OBRA </t>
  </si>
  <si>
    <t>Valor do custo da obra por  m²</t>
  </si>
  <si>
    <t>INSCRIÇÕES</t>
  </si>
  <si>
    <t>RUA</t>
  </si>
  <si>
    <t>PROPRIETÁRIO</t>
  </si>
  <si>
    <t>QD</t>
  </si>
  <si>
    <t>L</t>
  </si>
  <si>
    <t>Área do lote em m2</t>
  </si>
  <si>
    <t>VALOR DO IMOVEL ANTES DA OBRA</t>
  </si>
  <si>
    <t>VALOR DO IMOVEL DEPOIS DA OBRA (ESTIMADO)</t>
  </si>
  <si>
    <t>VALORIZAÇÃO RESULTANTE DA OBRA</t>
  </si>
  <si>
    <t>PERCENTUAL DO RATEIO INDIVIDUAL DA VALORIZAÇÃO</t>
  </si>
  <si>
    <t>TESTADA 1</t>
  </si>
  <si>
    <t>RuaLarg Contrib.</t>
  </si>
  <si>
    <t>PAV. M²</t>
  </si>
  <si>
    <t>VALOR DA CONTRIBUIÇÃO DE MELHORIA  RATEIO INDIVIDUAL DO CUSTO DA OBRA</t>
  </si>
  <si>
    <t>01.01.159.0318.001</t>
  </si>
  <si>
    <t>Sargento Clivaldo José Luz</t>
  </si>
  <si>
    <t>Ari Vieira Machado</t>
  </si>
  <si>
    <t>0A10</t>
  </si>
  <si>
    <t>01.01.159.0265.001</t>
  </si>
  <si>
    <t>Maria Piccirillo Auad – Espolio</t>
  </si>
  <si>
    <t>01.01.153.0201.001</t>
  </si>
  <si>
    <t>Amazonas</t>
  </si>
  <si>
    <t>Andre dos Reis Machado</t>
  </si>
  <si>
    <t>0A17</t>
  </si>
  <si>
    <t>01.01.153.0211.001</t>
  </si>
  <si>
    <t>Regiane Maria Silva</t>
  </si>
  <si>
    <t>01.01.153.0191.001</t>
  </si>
  <si>
    <t>Afranio Ferreira Simões</t>
  </si>
  <si>
    <t>01.01.154.0031.001</t>
  </si>
  <si>
    <t>Joaquim Bernardes Naves</t>
  </si>
  <si>
    <t>Evaldo Aparecido Silva</t>
  </si>
  <si>
    <t>0A16</t>
  </si>
  <si>
    <t>1-A</t>
  </si>
  <si>
    <t>01.01.154.0041.001</t>
  </si>
  <si>
    <t>Piccirillo Emp. Imob. Ltda</t>
  </si>
  <si>
    <t>01.01.153.0131.001</t>
  </si>
  <si>
    <t>Patricia Carla R. Bento</t>
  </si>
  <si>
    <t>01.01.153.0161.001</t>
  </si>
  <si>
    <t>01.01.159.0040.001</t>
  </si>
  <si>
    <t>Santa Catarina</t>
  </si>
  <si>
    <t>Tobias Donizete Evangelista</t>
  </si>
  <si>
    <t>01.01.159.0050.001</t>
  </si>
  <si>
    <t>01.01.159.0060.001</t>
  </si>
  <si>
    <t>01.01.159.0098.001</t>
  </si>
  <si>
    <t>Santa Catarina/Sargento Clivaldo José Luz</t>
  </si>
  <si>
    <t>VALORIZAÇÃO TOTAL</t>
  </si>
  <si>
    <t>CUSTO TOTAL OBRA A SER RESSARCIDO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</si>
</sst>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0.00"/>
    <numFmt numFmtId="167" formatCode="0.000%"/>
    <numFmt numFmtId="168" formatCode="#,##0.00;[RED]\-#,##0.00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color indexed="8"/>
      <name val="Times New Roman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Border="1" applyAlignment="1">
      <alignment horizontal="justify"/>
    </xf>
    <xf numFmtId="166" fontId="2" fillId="0" borderId="1" xfId="0" applyNumberFormat="1" applyFont="1" applyBorder="1" applyAlignment="1">
      <alignment horizontal="center" vertic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5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left"/>
    </xf>
    <xf numFmtId="164" fontId="1" fillId="0" borderId="8" xfId="0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685800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view="pageBreakPreview" zoomScaleSheetLayoutView="100" workbookViewId="0" topLeftCell="A1">
      <selection activeCell="A5" sqref="A5"/>
    </sheetView>
  </sheetViews>
  <sheetFormatPr defaultColWidth="12.57421875" defaultRowHeight="12.75"/>
  <cols>
    <col min="1" max="1" width="22.00390625" style="0" customWidth="1"/>
    <col min="2" max="2" width="36.421875" style="0" customWidth="1"/>
    <col min="3" max="3" width="29.00390625" style="0" customWidth="1"/>
    <col min="5" max="5" width="4.7109375" style="0" customWidth="1"/>
    <col min="6" max="6" width="11.57421875" style="0" customWidth="1"/>
    <col min="7" max="7" width="16.7109375" style="0" customWidth="1"/>
    <col min="8" max="8" width="21.421875" style="0" customWidth="1"/>
    <col min="9" max="9" width="17.421875" style="0" customWidth="1"/>
    <col min="10" max="10" width="17.57421875" style="0" customWidth="1"/>
    <col min="11" max="11" width="13.00390625" style="0" customWidth="1"/>
    <col min="12" max="12" width="13.421875" style="0" customWidth="1"/>
    <col min="13" max="13" width="12.57421875" style="0" customWidth="1"/>
    <col min="14" max="14" width="23.00390625" style="0" customWidth="1"/>
    <col min="15" max="16384" width="11.57421875" style="0" customWidth="1"/>
  </cols>
  <sheetData>
    <row r="1" s="1" customFormat="1" ht="15"/>
    <row r="2" spans="1:14" s="1" customFormat="1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6.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6.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1" customFormat="1" ht="15">
      <c r="A9" s="4" t="s">
        <v>5</v>
      </c>
      <c r="B9" s="4"/>
      <c r="C9" s="4"/>
      <c r="D9" s="5">
        <v>87.49</v>
      </c>
      <c r="K9" s="6" t="s">
        <v>6</v>
      </c>
      <c r="L9" s="6"/>
      <c r="M9" s="6"/>
      <c r="N9" s="6"/>
    </row>
    <row r="10" spans="1:11" s="1" customFormat="1" ht="15">
      <c r="A10" s="4" t="s">
        <v>7</v>
      </c>
      <c r="B10" s="4"/>
      <c r="C10" s="4"/>
      <c r="D10" s="5">
        <v>155.2</v>
      </c>
      <c r="K10" s="7"/>
    </row>
    <row r="11" spans="11:14" s="1" customFormat="1" ht="15">
      <c r="K11" s="6" t="s">
        <v>8</v>
      </c>
      <c r="L11" s="6"/>
      <c r="M11" s="6"/>
      <c r="N11" s="8">
        <v>27.17</v>
      </c>
    </row>
    <row r="12" spans="1:14" s="1" customFormat="1" ht="99.75" customHeight="1">
      <c r="A12" s="9" t="s">
        <v>9</v>
      </c>
      <c r="B12" s="10" t="s">
        <v>10</v>
      </c>
      <c r="C12" s="9" t="s">
        <v>11</v>
      </c>
      <c r="D12" s="9" t="s">
        <v>12</v>
      </c>
      <c r="E12" s="9" t="s">
        <v>13</v>
      </c>
      <c r="F12" s="11" t="s">
        <v>14</v>
      </c>
      <c r="G12" s="12" t="s">
        <v>15</v>
      </c>
      <c r="H12" s="11" t="s">
        <v>16</v>
      </c>
      <c r="I12" s="11" t="s">
        <v>17</v>
      </c>
      <c r="J12" s="11" t="s">
        <v>18</v>
      </c>
      <c r="K12" s="13" t="s">
        <v>19</v>
      </c>
      <c r="L12" s="11" t="s">
        <v>20</v>
      </c>
      <c r="M12" s="9" t="s">
        <v>21</v>
      </c>
      <c r="N12" s="12" t="s">
        <v>22</v>
      </c>
    </row>
    <row r="13" spans="1:14" s="1" customFormat="1" ht="15">
      <c r="A13" s="14" t="s">
        <v>23</v>
      </c>
      <c r="B13" s="15" t="s">
        <v>24</v>
      </c>
      <c r="C13" s="16" t="s">
        <v>25</v>
      </c>
      <c r="D13" s="15" t="s">
        <v>26</v>
      </c>
      <c r="E13" s="15">
        <v>20</v>
      </c>
      <c r="F13" s="17">
        <v>239.11</v>
      </c>
      <c r="G13" s="18">
        <f>F13*$D$9</f>
        <v>20919.7339</v>
      </c>
      <c r="H13" s="18">
        <f>F13*$D$10</f>
        <v>37109.872</v>
      </c>
      <c r="I13" s="18">
        <f>H13-G13</f>
        <v>16190.138100000004</v>
      </c>
      <c r="J13" s="19">
        <f>F13/SUM($F$13:$F$27)</f>
        <v>0.06885281777946711</v>
      </c>
      <c r="K13" s="20">
        <v>28.18</v>
      </c>
      <c r="L13" s="20">
        <v>3.5</v>
      </c>
      <c r="M13" s="21">
        <v>98.62</v>
      </c>
      <c r="N13" s="22">
        <f>SUM(M13*$N$11)</f>
        <v>2679.5054000000005</v>
      </c>
    </row>
    <row r="14" spans="1:14" s="1" customFormat="1" ht="15">
      <c r="A14" s="23" t="s">
        <v>27</v>
      </c>
      <c r="B14" s="24" t="s">
        <v>24</v>
      </c>
      <c r="C14" s="25" t="s">
        <v>28</v>
      </c>
      <c r="D14" s="24" t="s">
        <v>26</v>
      </c>
      <c r="E14" s="24">
        <v>17</v>
      </c>
      <c r="F14" s="26">
        <v>219.3</v>
      </c>
      <c r="G14" s="18">
        <f>F14*$D$9</f>
        <v>19186.557</v>
      </c>
      <c r="H14" s="18">
        <f>F14*$D$10</f>
        <v>34035.36</v>
      </c>
      <c r="I14" s="18">
        <f>H14-G14</f>
        <v>14848.803</v>
      </c>
      <c r="J14" s="19">
        <f>F14/SUM($F$13:$F$27)</f>
        <v>0.06314843770246806</v>
      </c>
      <c r="K14" s="26">
        <v>19.43</v>
      </c>
      <c r="L14" s="26">
        <v>3.5</v>
      </c>
      <c r="M14" s="21">
        <v>68</v>
      </c>
      <c r="N14" s="22">
        <f>SUM(M14*$N$11)</f>
        <v>1847.5600000000002</v>
      </c>
    </row>
    <row r="15" spans="1:14" s="1" customFormat="1" ht="15">
      <c r="A15" s="23" t="s">
        <v>29</v>
      </c>
      <c r="B15" s="24" t="s">
        <v>30</v>
      </c>
      <c r="C15" s="25" t="s">
        <v>31</v>
      </c>
      <c r="D15" s="24" t="s">
        <v>32</v>
      </c>
      <c r="E15" s="24">
        <v>15</v>
      </c>
      <c r="F15" s="26">
        <v>250</v>
      </c>
      <c r="G15" s="18">
        <f>F15*$D$9</f>
        <v>21872.5</v>
      </c>
      <c r="H15" s="18">
        <f>F15*$D$10</f>
        <v>38800</v>
      </c>
      <c r="I15" s="18">
        <f>H15-G15</f>
        <v>16927.5</v>
      </c>
      <c r="J15" s="19">
        <f>F15/SUM($F$13:$F$27)</f>
        <v>0.07198864307166901</v>
      </c>
      <c r="K15" s="26">
        <v>10</v>
      </c>
      <c r="L15" s="26">
        <v>3.3</v>
      </c>
      <c r="M15" s="21">
        <v>33</v>
      </c>
      <c r="N15" s="22">
        <f>SUM(M15*$N$11)</f>
        <v>896.61</v>
      </c>
    </row>
    <row r="16" spans="1:14" s="1" customFormat="1" ht="15">
      <c r="A16" s="23" t="s">
        <v>33</v>
      </c>
      <c r="B16" s="24" t="s">
        <v>30</v>
      </c>
      <c r="C16" s="25" t="s">
        <v>34</v>
      </c>
      <c r="D16" s="24" t="s">
        <v>32</v>
      </c>
      <c r="E16" s="24">
        <v>16</v>
      </c>
      <c r="F16" s="26">
        <v>250</v>
      </c>
      <c r="G16" s="18">
        <f>F16*$D$9</f>
        <v>21872.5</v>
      </c>
      <c r="H16" s="18">
        <f>F16*$D$10</f>
        <v>38800</v>
      </c>
      <c r="I16" s="18">
        <f>H16-G16</f>
        <v>16927.5</v>
      </c>
      <c r="J16" s="19">
        <f>F16/SUM($F$13:$F$27)</f>
        <v>0.07198864307166901</v>
      </c>
      <c r="K16" s="26">
        <v>10</v>
      </c>
      <c r="L16" s="26">
        <v>3.3</v>
      </c>
      <c r="M16" s="21">
        <v>33</v>
      </c>
      <c r="N16" s="22">
        <f>SUM(M16*$N$11)</f>
        <v>896.61</v>
      </c>
    </row>
    <row r="17" spans="1:14" s="1" customFormat="1" ht="15">
      <c r="A17" s="23" t="s">
        <v>35</v>
      </c>
      <c r="B17" s="24" t="s">
        <v>30</v>
      </c>
      <c r="C17" s="25" t="s">
        <v>36</v>
      </c>
      <c r="D17" s="24" t="s">
        <v>32</v>
      </c>
      <c r="E17" s="24">
        <v>14</v>
      </c>
      <c r="F17" s="26">
        <v>205.65</v>
      </c>
      <c r="G17" s="18">
        <f>F17*$D$9</f>
        <v>17992.3185</v>
      </c>
      <c r="H17" s="18">
        <f>F17*$D$10</f>
        <v>31916.879999999997</v>
      </c>
      <c r="I17" s="18">
        <f>H17-G17</f>
        <v>13924.561499999996</v>
      </c>
      <c r="J17" s="19">
        <f>F17/SUM($F$13:$F$27)</f>
        <v>0.05921785779075493</v>
      </c>
      <c r="K17" s="20">
        <v>23.92</v>
      </c>
      <c r="L17" s="26">
        <v>3.3</v>
      </c>
      <c r="M17" s="21">
        <v>78.95</v>
      </c>
      <c r="N17" s="22">
        <f>SUM(M17*$N$11)</f>
        <v>2145.0715</v>
      </c>
    </row>
    <row r="18" spans="1:14" s="1" customFormat="1" ht="15">
      <c r="A18" s="23" t="s">
        <v>37</v>
      </c>
      <c r="B18" s="24" t="s">
        <v>38</v>
      </c>
      <c r="C18" s="25" t="s">
        <v>39</v>
      </c>
      <c r="D18" s="24" t="s">
        <v>40</v>
      </c>
      <c r="E18" s="24" t="s">
        <v>41</v>
      </c>
      <c r="F18" s="26">
        <v>214.83</v>
      </c>
      <c r="G18" s="18">
        <f>F18*$D$9</f>
        <v>18795.4767</v>
      </c>
      <c r="H18" s="18">
        <f>F18*$D$10</f>
        <v>33341.616</v>
      </c>
      <c r="I18" s="18">
        <f>H18-G18</f>
        <v>14546.139300000003</v>
      </c>
      <c r="J18" s="19">
        <f>F18/SUM($F$13:$F$27)</f>
        <v>0.06186128076434662</v>
      </c>
      <c r="K18" s="20">
        <v>23.5</v>
      </c>
      <c r="L18" s="26">
        <v>3.2</v>
      </c>
      <c r="M18" s="21">
        <v>75.2</v>
      </c>
      <c r="N18" s="22">
        <f>SUM(M18*$N$11)</f>
        <v>2043.1840000000002</v>
      </c>
    </row>
    <row r="19" spans="1:14" s="1" customFormat="1" ht="15">
      <c r="A19" s="23" t="s">
        <v>42</v>
      </c>
      <c r="B19" s="24" t="s">
        <v>38</v>
      </c>
      <c r="C19" s="25" t="s">
        <v>43</v>
      </c>
      <c r="D19" s="24" t="s">
        <v>40</v>
      </c>
      <c r="E19" s="24">
        <v>2</v>
      </c>
      <c r="F19" s="26">
        <v>259.25</v>
      </c>
      <c r="G19" s="18">
        <f>F19*$D$9</f>
        <v>22681.782499999998</v>
      </c>
      <c r="H19" s="18">
        <f>F19*$D$10</f>
        <v>40235.6</v>
      </c>
      <c r="I19" s="18">
        <f>H19-G19</f>
        <v>17553.8175</v>
      </c>
      <c r="J19" s="19">
        <f>F19/SUM($F$13:$F$27)</f>
        <v>0.07465222286532076</v>
      </c>
      <c r="K19" s="20">
        <v>10.01</v>
      </c>
      <c r="L19" s="26">
        <v>3.2</v>
      </c>
      <c r="M19" s="21">
        <v>32.03</v>
      </c>
      <c r="N19" s="22">
        <f>SUM(M19*$N$11)</f>
        <v>870.2551000000001</v>
      </c>
    </row>
    <row r="20" spans="1:14" s="1" customFormat="1" ht="15">
      <c r="A20" s="23" t="s">
        <v>44</v>
      </c>
      <c r="B20" s="24" t="s">
        <v>38</v>
      </c>
      <c r="C20" s="25" t="s">
        <v>45</v>
      </c>
      <c r="D20" s="24" t="s">
        <v>32</v>
      </c>
      <c r="E20" s="24">
        <v>10</v>
      </c>
      <c r="F20" s="26">
        <v>194</v>
      </c>
      <c r="G20" s="18">
        <f>F20*$D$9</f>
        <v>16973.059999999998</v>
      </c>
      <c r="H20" s="18">
        <f>F20*$D$10</f>
        <v>30108.8</v>
      </c>
      <c r="I20" s="18">
        <f>H20-G20</f>
        <v>13135.740000000002</v>
      </c>
      <c r="J20" s="19">
        <f>F20/SUM($F$13:$F$27)</f>
        <v>0.05586318702361515</v>
      </c>
      <c r="K20" s="20">
        <v>14.66</v>
      </c>
      <c r="L20" s="26">
        <v>3.2</v>
      </c>
      <c r="M20" s="21">
        <v>46.9</v>
      </c>
      <c r="N20" s="22">
        <f>SUM(M20*$N$11)</f>
        <v>1274.2730000000001</v>
      </c>
    </row>
    <row r="21" spans="1:14" s="1" customFormat="1" ht="15">
      <c r="A21" s="23" t="s">
        <v>46</v>
      </c>
      <c r="B21" s="24" t="s">
        <v>38</v>
      </c>
      <c r="C21" s="25" t="s">
        <v>36</v>
      </c>
      <c r="D21" s="24" t="s">
        <v>32</v>
      </c>
      <c r="E21" s="24">
        <v>13</v>
      </c>
      <c r="F21" s="26">
        <v>205</v>
      </c>
      <c r="G21" s="18">
        <f>F21*$D$9</f>
        <v>17935.45</v>
      </c>
      <c r="H21" s="18">
        <f>F21*$D$10</f>
        <v>31815.999999999996</v>
      </c>
      <c r="I21" s="18">
        <f>H21-G21</f>
        <v>13880.549999999996</v>
      </c>
      <c r="J21" s="19">
        <f>F21/SUM($F$13:$F$27)</f>
        <v>0.05903068731876859</v>
      </c>
      <c r="K21" s="20">
        <v>10</v>
      </c>
      <c r="L21" s="26">
        <v>3.2</v>
      </c>
      <c r="M21" s="21">
        <v>32</v>
      </c>
      <c r="N21" s="22">
        <f>SUM(M21*$N$11)</f>
        <v>869.44</v>
      </c>
    </row>
    <row r="22" spans="1:14" s="1" customFormat="1" ht="15">
      <c r="A22" s="23" t="s">
        <v>35</v>
      </c>
      <c r="B22" s="24" t="s">
        <v>38</v>
      </c>
      <c r="C22" s="25" t="s">
        <v>36</v>
      </c>
      <c r="D22" s="24" t="s">
        <v>32</v>
      </c>
      <c r="E22" s="24">
        <v>14</v>
      </c>
      <c r="F22" s="26">
        <v>208.65</v>
      </c>
      <c r="G22" s="18">
        <f>F22*$D$9</f>
        <v>18254.7885</v>
      </c>
      <c r="H22" s="18">
        <f>F22*$D$10</f>
        <v>32382.48</v>
      </c>
      <c r="I22" s="18">
        <f>H22-G22</f>
        <v>14127.6915</v>
      </c>
      <c r="J22" s="19">
        <f>F22/SUM($F$13:$F$27)</f>
        <v>0.06008172150761496</v>
      </c>
      <c r="K22" s="26">
        <v>14.95</v>
      </c>
      <c r="L22" s="26">
        <v>3.2</v>
      </c>
      <c r="M22" s="21">
        <v>47.85</v>
      </c>
      <c r="N22" s="22">
        <f>SUM(M22*$N$11)</f>
        <v>1300.0845000000002</v>
      </c>
    </row>
    <row r="23" spans="1:14" s="1" customFormat="1" ht="15">
      <c r="A23" s="23" t="s">
        <v>47</v>
      </c>
      <c r="B23" s="24" t="s">
        <v>48</v>
      </c>
      <c r="C23" s="25" t="s">
        <v>49</v>
      </c>
      <c r="D23" s="24" t="s">
        <v>26</v>
      </c>
      <c r="E23" s="24">
        <v>4</v>
      </c>
      <c r="F23" s="26">
        <v>289.84</v>
      </c>
      <c r="G23" s="18">
        <f>F23*$D$9</f>
        <v>25358.101599999998</v>
      </c>
      <c r="H23" s="18">
        <f>F23*$D$10</f>
        <v>44983.16799999999</v>
      </c>
      <c r="I23" s="18">
        <f>H23-G23</f>
        <v>19625.066399999992</v>
      </c>
      <c r="J23" s="19">
        <f>F23/SUM($F$13:$F$27)</f>
        <v>0.08346075323157018</v>
      </c>
      <c r="K23" s="26">
        <v>10.15</v>
      </c>
      <c r="L23" s="26">
        <v>3.88</v>
      </c>
      <c r="M23" s="21">
        <v>39.38</v>
      </c>
      <c r="N23" s="22">
        <f>SUM(M23*$N$11)</f>
        <v>1069.9546</v>
      </c>
    </row>
    <row r="24" spans="1:14" s="1" customFormat="1" ht="15">
      <c r="A24" s="23" t="s">
        <v>50</v>
      </c>
      <c r="B24" s="24" t="s">
        <v>48</v>
      </c>
      <c r="C24" s="25" t="s">
        <v>36</v>
      </c>
      <c r="D24" s="24" t="s">
        <v>26</v>
      </c>
      <c r="E24" s="24">
        <v>5</v>
      </c>
      <c r="F24" s="26">
        <v>201.67</v>
      </c>
      <c r="G24" s="18">
        <f>F24*$D$9</f>
        <v>17644.108299999996</v>
      </c>
      <c r="H24" s="18">
        <f>F24*$D$10</f>
        <v>31299.183999999997</v>
      </c>
      <c r="I24" s="18">
        <f>H24-G24</f>
        <v>13655.075700000001</v>
      </c>
      <c r="J24" s="19">
        <f>F24/SUM($F$13:$F$27)</f>
        <v>0.058071798593053954</v>
      </c>
      <c r="K24" s="26">
        <v>10.15</v>
      </c>
      <c r="L24" s="26">
        <v>3.88</v>
      </c>
      <c r="M24" s="21">
        <v>39.38</v>
      </c>
      <c r="N24" s="22">
        <f>SUM(M24*$N$11)</f>
        <v>1069.9546</v>
      </c>
    </row>
    <row r="25" spans="1:14" s="1" customFormat="1" ht="15">
      <c r="A25" s="23" t="s">
        <v>51</v>
      </c>
      <c r="B25" s="24" t="s">
        <v>48</v>
      </c>
      <c r="C25" s="25" t="s">
        <v>36</v>
      </c>
      <c r="D25" s="24" t="s">
        <v>26</v>
      </c>
      <c r="E25" s="24">
        <v>6</v>
      </c>
      <c r="F25" s="26">
        <v>213.91</v>
      </c>
      <c r="G25" s="18">
        <f>F25*$D$9</f>
        <v>18714.9859</v>
      </c>
      <c r="H25" s="18">
        <f>F25*$D$10</f>
        <v>33198.831999999995</v>
      </c>
      <c r="I25" s="18">
        <f>H25-G25</f>
        <v>14483.846099999995</v>
      </c>
      <c r="J25" s="19">
        <f>F25/SUM($F$13:$F$27)</f>
        <v>0.06159636255784287</v>
      </c>
      <c r="K25" s="26">
        <v>10.15</v>
      </c>
      <c r="L25" s="26">
        <v>3.88</v>
      </c>
      <c r="M25" s="21">
        <v>39.38</v>
      </c>
      <c r="N25" s="22">
        <f>SUM(M25*$N$11)</f>
        <v>1069.9546</v>
      </c>
    </row>
    <row r="26" spans="1:14" s="1" customFormat="1" ht="15">
      <c r="A26" s="23" t="s">
        <v>52</v>
      </c>
      <c r="B26" s="24" t="s">
        <v>48</v>
      </c>
      <c r="C26" s="25" t="s">
        <v>36</v>
      </c>
      <c r="D26" s="24" t="s">
        <v>26</v>
      </c>
      <c r="E26" s="24">
        <v>7</v>
      </c>
      <c r="F26" s="26">
        <v>282.45</v>
      </c>
      <c r="G26" s="18">
        <f>F26*$D$9</f>
        <v>24711.550499999998</v>
      </c>
      <c r="H26" s="18">
        <f>F26*$D$10</f>
        <v>43836.24</v>
      </c>
      <c r="I26" s="18">
        <f>H26-G26</f>
        <v>19124.6895</v>
      </c>
      <c r="J26" s="19">
        <f>F26/SUM($F$13:$F$27)</f>
        <v>0.08133276894237165</v>
      </c>
      <c r="K26" s="26">
        <v>14.12</v>
      </c>
      <c r="L26" s="26">
        <v>3.88</v>
      </c>
      <c r="M26" s="21">
        <v>54.77</v>
      </c>
      <c r="N26" s="22">
        <f>SUM(M26*$N$11)</f>
        <v>1488.1009000000001</v>
      </c>
    </row>
    <row r="27" spans="1:14" s="1" customFormat="1" ht="15">
      <c r="A27" s="27" t="s">
        <v>23</v>
      </c>
      <c r="B27" s="24" t="s">
        <v>53</v>
      </c>
      <c r="C27" s="28" t="s">
        <v>25</v>
      </c>
      <c r="D27" s="29" t="s">
        <v>26</v>
      </c>
      <c r="E27" s="29">
        <v>20</v>
      </c>
      <c r="F27" s="29">
        <v>239.11</v>
      </c>
      <c r="G27" s="18">
        <f>F27*$D$9</f>
        <v>20919.7339</v>
      </c>
      <c r="H27" s="18">
        <f>F27*$D$10</f>
        <v>37109.872</v>
      </c>
      <c r="I27" s="18">
        <f>H27-G27</f>
        <v>16190.138100000004</v>
      </c>
      <c r="J27" s="19">
        <f>F27/SUM($F$13:$F$27)</f>
        <v>0.06885281777946711</v>
      </c>
      <c r="K27" s="30">
        <v>12.65</v>
      </c>
      <c r="L27" s="30">
        <v>3.88</v>
      </c>
      <c r="M27" s="21">
        <v>49.1</v>
      </c>
      <c r="N27" s="22">
        <f>SUM(M27*$N$11)</f>
        <v>1334.047</v>
      </c>
    </row>
    <row r="28" spans="1:14" s="1" customFormat="1" ht="15">
      <c r="A28" s="27"/>
      <c r="B28" s="27"/>
      <c r="C28" s="28"/>
      <c r="D28" s="29"/>
      <c r="E28" s="29"/>
      <c r="F28" s="29"/>
      <c r="G28" s="18"/>
      <c r="H28" s="18"/>
      <c r="I28" s="18"/>
      <c r="J28" s="19"/>
      <c r="K28" s="30"/>
      <c r="L28" s="31"/>
      <c r="M28" s="32">
        <f>SUM(M13:M27)</f>
        <v>767.56</v>
      </c>
      <c r="N28" s="22"/>
    </row>
    <row r="29" spans="8:14" ht="12.75">
      <c r="H29" s="33" t="s">
        <v>54</v>
      </c>
      <c r="I29" s="34">
        <f>SUM(I13:I27)</f>
        <v>235141.25670000003</v>
      </c>
      <c r="J29" s="35">
        <f>SUM(J13:J27)</f>
        <v>1</v>
      </c>
      <c r="K29" s="36" t="s">
        <v>55</v>
      </c>
      <c r="L29" s="36"/>
      <c r="M29" s="36"/>
      <c r="N29" s="37">
        <f>SUM(N13:N27)</f>
        <v>20854.605200000005</v>
      </c>
    </row>
  </sheetData>
  <sheetProtection selectLockedCells="1" selectUnlockedCells="1"/>
  <mergeCells count="10">
    <mergeCell ref="A2:N2"/>
    <mergeCell ref="A3:N3"/>
    <mergeCell ref="A5:N5"/>
    <mergeCell ref="A6:N6"/>
    <mergeCell ref="A7:N7"/>
    <mergeCell ref="A9:C9"/>
    <mergeCell ref="K9:N9"/>
    <mergeCell ref="A10:C10"/>
    <mergeCell ref="K11:M11"/>
    <mergeCell ref="K29:M29"/>
  </mergeCells>
  <printOptions horizontalCentered="1"/>
  <pageMargins left="0.7875" right="0.7875" top="1.0673611111111112" bottom="0.8861111111111111" header="0.5118055555555555" footer="0.5118055555555555"/>
  <pageSetup firstPageNumber="1" useFirstPageNumber="1" horizontalDpi="300" verticalDpi="300" orientation="landscape" paperSize="9" scale="5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8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8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2011-07-15T11:19:41Z</cp:lastPrinted>
  <dcterms:created xsi:type="dcterms:W3CDTF">2009-10-07T18:49:32Z</dcterms:created>
  <dcterms:modified xsi:type="dcterms:W3CDTF">2011-07-20T16:13:42Z</dcterms:modified>
  <cp:category/>
  <cp:version/>
  <cp:contentType/>
  <cp:contentStatus/>
  <cp:revision>17</cp:revision>
</cp:coreProperties>
</file>